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showInkAnnotation="0"/>
  <xr:revisionPtr revIDLastSave="0" documentId="13_ncr:1_{49ACD78D-2D77-476E-92C9-4D4323C2F20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chedule of Quantities" sheetId="41" r:id="rId1"/>
  </sheets>
  <definedNames>
    <definedName name="_xlnm.Print_Area" localSheetId="0">'Schedule of Quantities'!$B$2:$G$53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41" l="1"/>
  <c r="G24" i="41"/>
  <c r="C46" i="41"/>
  <c r="C35" i="41"/>
  <c r="C29" i="41"/>
  <c r="C21" i="41"/>
  <c r="C13" i="41"/>
  <c r="B2" i="41"/>
  <c r="C37" i="41"/>
  <c r="C48" i="41" s="1"/>
  <c r="D15" i="41"/>
  <c r="G15" i="41" s="1"/>
  <c r="B15" i="41"/>
  <c r="B16" i="41" s="1"/>
  <c r="B17" i="41" s="1"/>
  <c r="B18" i="41" s="1"/>
  <c r="B19" i="41" s="1"/>
  <c r="B20" i="41" s="1"/>
  <c r="D20" i="41"/>
  <c r="G20" i="41" s="1"/>
  <c r="G28" i="41" l="1"/>
  <c r="D34" i="41"/>
  <c r="G34" i="41" s="1"/>
  <c r="G26" i="41"/>
  <c r="G27" i="41"/>
  <c r="G25" i="41"/>
  <c r="G29" i="41" s="1"/>
  <c r="B23" i="41"/>
  <c r="B27" i="41" s="1"/>
  <c r="B28" i="41" s="1"/>
  <c r="G19" i="41"/>
  <c r="G18" i="41" l="1"/>
  <c r="G8" i="41"/>
  <c r="G33" i="41"/>
  <c r="G32" i="41"/>
  <c r="G35" i="41" s="1"/>
  <c r="G17" i="41"/>
  <c r="G16" i="41"/>
  <c r="G9" i="41"/>
  <c r="G10" i="41"/>
  <c r="G11" i="41"/>
  <c r="G12" i="41"/>
  <c r="G45" i="41"/>
  <c r="G44" i="41"/>
  <c r="B31" i="41"/>
  <c r="B44" i="41"/>
  <c r="B45" i="41" s="1"/>
  <c r="G21" i="41" l="1"/>
  <c r="G13" i="41"/>
  <c r="G46" i="41"/>
  <c r="G37" i="41" l="1" a="1"/>
  <c r="B9" i="41"/>
  <c r="B10" i="41" s="1"/>
  <c r="B11" i="41" s="1"/>
  <c r="B12" i="41" s="1"/>
  <c r="G38" i="41" l="1"/>
  <c r="G39" i="41"/>
  <c r="G48" i="41" a="1"/>
  <c r="G50" i="41" l="1"/>
  <c r="G49" i="4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<sst xmlns="http://schemas.openxmlformats.org/spreadsheetml/2006/main" count="74" uniqueCount="46">
  <si>
    <t>Item</t>
  </si>
  <si>
    <t>Description</t>
  </si>
  <si>
    <t>Quantity</t>
  </si>
  <si>
    <t>LS</t>
  </si>
  <si>
    <t>Unit Price</t>
  </si>
  <si>
    <t xml:space="preserve"> Amount </t>
  </si>
  <si>
    <t xml:space="preserve">Insurance </t>
  </si>
  <si>
    <t>Mobilization &amp; Demobilization</t>
  </si>
  <si>
    <t>LM</t>
  </si>
  <si>
    <t>Each</t>
  </si>
  <si>
    <r>
      <t>m</t>
    </r>
    <r>
      <rPr>
        <vertAlign val="superscript"/>
        <sz val="10"/>
        <rFont val="Aptos"/>
        <family val="2"/>
      </rPr>
      <t>3</t>
    </r>
  </si>
  <si>
    <r>
      <t>m</t>
    </r>
    <r>
      <rPr>
        <vertAlign val="superscript"/>
        <sz val="10"/>
        <rFont val="Aptos"/>
        <family val="2"/>
      </rPr>
      <t>2</t>
    </r>
  </si>
  <si>
    <t>Performance, Labour, and Materials Bonds</t>
  </si>
  <si>
    <t>Health and Safety</t>
  </si>
  <si>
    <t>Unit</t>
  </si>
  <si>
    <t>General Requirements</t>
  </si>
  <si>
    <t>Unit Types</t>
  </si>
  <si>
    <t>Concrete</t>
  </si>
  <si>
    <t>Supply and Install Concrete Barriers at Septage Receiving Area</t>
  </si>
  <si>
    <t>Roads and Site Improvements</t>
  </si>
  <si>
    <t>m</t>
  </si>
  <si>
    <t xml:space="preserve">a) No Post Barriers </t>
  </si>
  <si>
    <t>b) Lock Block Barriers (1500 mm x 750 mm x 750 mm) - Space 1500 mm apart</t>
  </si>
  <si>
    <t>a) Supply and Install 19 mm Minus Crushed Gravel (100 mm thickness)</t>
  </si>
  <si>
    <t>c) Supply and Install High-Strength Woven Geotextile Liner</t>
  </si>
  <si>
    <t>Perimeter Gravel Road Construction</t>
  </si>
  <si>
    <t>Earthworks and Septage/Surface Water Management</t>
  </si>
  <si>
    <t xml:space="preserve">Survey, Materials Testing, Submittals, and Record Drawings </t>
  </si>
  <si>
    <t>c) Supply and Install SS Chain Connections Between No Post Barriers</t>
  </si>
  <si>
    <t>Install New Electric Fence to the South (incl. all wires, posts, staples, insulators, testing, etc.)</t>
  </si>
  <si>
    <t>Clearing and Grubbing and Vegetation Removal</t>
  </si>
  <si>
    <t>Construct Surface Water Run-On Ditching Along Southern Slope and  North Side of Septage Facility</t>
  </si>
  <si>
    <t>REVISION 1</t>
  </si>
  <si>
    <t>Provisional Work Items</t>
  </si>
  <si>
    <t>Plus GST</t>
  </si>
  <si>
    <t>Total</t>
  </si>
  <si>
    <t>Ootischenia Landfill Septage Facility Upgrades</t>
  </si>
  <si>
    <r>
      <t xml:space="preserve">b) Supply and Install </t>
    </r>
    <r>
      <rPr>
        <sz val="10"/>
        <color rgb="FFFF0000"/>
        <rFont val="Aptos"/>
        <family val="2"/>
      </rPr>
      <t>75 mm Minus</t>
    </r>
    <r>
      <rPr>
        <sz val="10"/>
        <rFont val="Aptos"/>
        <family val="2"/>
      </rPr>
      <t xml:space="preserve"> Crushed Gravel (300 mm thickness)</t>
    </r>
  </si>
  <si>
    <r>
      <t xml:space="preserve">Septage Facility Subgrade Earthworks - Excavate, Load, Haul, Place, Shape and </t>
    </r>
    <r>
      <rPr>
        <sz val="10"/>
        <rFont val="Aptos"/>
        <family val="2"/>
      </rPr>
      <t xml:space="preserve">Compact </t>
    </r>
    <r>
      <rPr>
        <sz val="10"/>
        <color theme="1"/>
        <rFont val="Aptos"/>
        <family val="2"/>
      </rPr>
      <t>Clean Fill to Design Subgrade (</t>
    </r>
    <r>
      <rPr>
        <sz val="10"/>
        <color rgb="FFFF0000"/>
        <rFont val="Aptos"/>
        <family val="2"/>
      </rPr>
      <t>Owner-Supplied</t>
    </r>
    <r>
      <rPr>
        <sz val="10"/>
        <color theme="1"/>
        <rFont val="Aptos"/>
        <family val="2"/>
      </rPr>
      <t xml:space="preserve"> Clean Fill)</t>
    </r>
  </si>
  <si>
    <r>
      <t xml:space="preserve">Organics Removal Backfill - Excavate, Load, Haul, Place, Shape and </t>
    </r>
    <r>
      <rPr>
        <sz val="10"/>
        <rFont val="Aptos"/>
        <family val="2"/>
      </rPr>
      <t xml:space="preserve">Compact </t>
    </r>
    <r>
      <rPr>
        <sz val="10"/>
        <color theme="1"/>
        <rFont val="Aptos"/>
        <family val="2"/>
      </rPr>
      <t>Clean Fill to Design Contours (</t>
    </r>
    <r>
      <rPr>
        <sz val="10"/>
        <color rgb="FFFF0000"/>
        <rFont val="Aptos"/>
        <family val="2"/>
      </rPr>
      <t xml:space="preserve">Owner-Supplied Recycled Glass + Owner-Supplied </t>
    </r>
    <r>
      <rPr>
        <sz val="10"/>
        <color theme="1"/>
        <rFont val="Aptos"/>
        <family val="2"/>
      </rPr>
      <t>Clean Fill)</t>
    </r>
  </si>
  <si>
    <r>
      <t>Supply and Install 300 mm dia. HDPE DR17 Solid Septage Conveyance Pipe</t>
    </r>
    <r>
      <rPr>
        <sz val="10"/>
        <color rgb="FFFF0000"/>
        <rFont val="Aptos"/>
        <family val="2"/>
      </rPr>
      <t xml:space="preserve"> c/w 90 Degree Elbow Snorkels</t>
    </r>
  </si>
  <si>
    <r>
      <t>Remove a</t>
    </r>
    <r>
      <rPr>
        <sz val="10"/>
        <color theme="1"/>
        <rFont val="Aptos"/>
        <family val="2"/>
      </rPr>
      <t>nd Dispose</t>
    </r>
    <r>
      <rPr>
        <sz val="10"/>
        <rFont val="Aptos"/>
        <family val="2"/>
      </rPr>
      <t xml:space="preserve"> of Existing  Fence to the South (may be disposed in the Ootischenia Landfill)</t>
    </r>
  </si>
  <si>
    <r>
      <t xml:space="preserve">Organics Removal - Excavate Existing Organics in Place </t>
    </r>
    <r>
      <rPr>
        <sz val="10"/>
        <color rgb="FFFF0000"/>
        <rFont val="Aptos"/>
        <family val="2"/>
      </rPr>
      <t>and Load, Haul, and Stockpile on Landfill Crest (Ponds 1 to 4)</t>
    </r>
  </si>
  <si>
    <r>
      <t xml:space="preserve">Supply and Incorporate Wood Chips into Pond 5 </t>
    </r>
    <r>
      <rPr>
        <b/>
        <sz val="10"/>
        <rFont val="Aptos"/>
        <family val="2"/>
      </rPr>
      <t>AND</t>
    </r>
    <r>
      <rPr>
        <sz val="10"/>
        <rFont val="Aptos"/>
        <family val="2"/>
      </rPr>
      <t xml:space="preserve"> Remove, Haul, and Stockpile Organic Residuals from Pond 5 to the Landfill Crest</t>
    </r>
  </si>
  <si>
    <t>Remove, Haul, and Stockpile Organic Residuals from Pond 5 to the Landfill Crest</t>
  </si>
  <si>
    <t>Organics Management and Wood Chip Installation at Pond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</si>
</sst>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</numFmts>
  <fonts count="22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Univers (W1)"/>
    </font>
    <font>
      <sz val="8"/>
      <name val="Calibri"/>
      <family val="2"/>
      <scheme val="minor"/>
    </font>
    <font>
      <b/>
      <sz val="11"/>
      <color theme="0"/>
      <name val="Aptos"/>
      <family val="2"/>
    </font>
    <font>
      <sz val="11"/>
      <color theme="0"/>
      <name val="Aptos"/>
      <family val="2"/>
    </font>
    <font>
      <b/>
      <sz val="14"/>
      <color theme="1"/>
      <name val="Aptos"/>
      <family val="2"/>
    </font>
    <font>
      <b/>
      <sz val="11"/>
      <color rgb="FFFF0000"/>
      <name val="Aptos"/>
      <family val="2"/>
    </font>
    <font>
      <b/>
      <sz val="10"/>
      <name val="Aptos"/>
      <family val="2"/>
    </font>
    <font>
      <b/>
      <sz val="10"/>
      <color theme="0"/>
      <name val="Aptos"/>
      <family val="2"/>
    </font>
    <font>
      <sz val="10"/>
      <name val="Aptos"/>
      <family val="2"/>
    </font>
    <font>
      <sz val="10"/>
      <color theme="1"/>
      <name val="Aptos"/>
      <family val="2"/>
    </font>
    <font>
      <sz val="11"/>
      <name val="Aptos"/>
      <family val="2"/>
    </font>
    <font>
      <vertAlign val="superscript"/>
      <sz val="10"/>
      <name val="Aptos"/>
      <family val="2"/>
    </font>
    <font>
      <b/>
      <sz val="11"/>
      <name val="Aptos"/>
      <family val="2"/>
    </font>
    <font>
      <b/>
      <sz val="11"/>
      <color theme="1"/>
      <name val="Aptos"/>
      <family val="2"/>
    </font>
    <font>
      <sz val="10"/>
      <color rgb="FFFF0000"/>
      <name val="Aptos"/>
      <family val="2"/>
    </font>
    <font>
      <sz val="12"/>
      <color theme="1"/>
      <name val="Aptos"/>
      <family val="2"/>
    </font>
    <font>
      <sz val="14"/>
      <color theme="1"/>
      <name val="Aptos"/>
      <family val="2"/>
    </font>
    <font>
      <b/>
      <sz val="12"/>
      <color rgb="FFFF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7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4" fillId="2" borderId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2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</cellStyleXfs>
  <cellXfs count="115">
    <xf numFmtId="0" fontId="0" fillId="0" borderId="0" xfId="0"/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2" fontId="12" fillId="0" borderId="14" xfId="0" applyNumberFormat="1" applyFont="1" applyBorder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/>
    </xf>
    <xf numFmtId="3" fontId="12" fillId="0" borderId="5" xfId="35" applyNumberFormat="1" applyFont="1" applyFill="1" applyBorder="1" applyAlignment="1">
      <alignment horizontal="center" vertical="center"/>
    </xf>
    <xf numFmtId="44" fontId="10" fillId="0" borderId="8" xfId="34" applyFont="1" applyBorder="1" applyAlignment="1">
      <alignment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vertical="center"/>
    </xf>
    <xf numFmtId="3" fontId="10" fillId="3" borderId="10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44" fontId="10" fillId="3" borderId="10" xfId="34" applyFont="1" applyFill="1" applyBorder="1" applyAlignment="1">
      <alignment horizontal="center" vertical="center"/>
    </xf>
    <xf numFmtId="44" fontId="10" fillId="3" borderId="7" xfId="34" applyFont="1" applyFill="1" applyBorder="1" applyAlignment="1" applyProtection="1">
      <alignment horizontal="center" vertical="center"/>
      <protection hidden="1"/>
    </xf>
    <xf numFmtId="43" fontId="10" fillId="3" borderId="10" xfId="0" applyNumberFormat="1" applyFont="1" applyFill="1" applyBorder="1" applyAlignment="1">
      <alignment horizontal="center" vertical="center"/>
    </xf>
    <xf numFmtId="42" fontId="10" fillId="3" borderId="7" xfId="0" applyNumberFormat="1" applyFont="1" applyFill="1" applyBorder="1" applyAlignment="1" applyProtection="1">
      <alignment horizontal="center" vertical="center"/>
      <protection hidden="1"/>
    </xf>
    <xf numFmtId="2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3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43" fontId="12" fillId="0" borderId="0" xfId="0" applyNumberFormat="1" applyFont="1" applyAlignment="1" applyProtection="1">
      <alignment vertical="center"/>
      <protection locked="0"/>
    </xf>
    <xf numFmtId="42" fontId="10" fillId="0" borderId="0" xfId="0" applyNumberFormat="1" applyFont="1" applyAlignment="1" applyProtection="1">
      <alignment vertical="center"/>
      <protection hidden="1"/>
    </xf>
    <xf numFmtId="3" fontId="12" fillId="0" borderId="6" xfId="35" applyNumberFormat="1" applyFont="1" applyFill="1" applyBorder="1" applyAlignment="1">
      <alignment horizontal="center" vertical="center"/>
    </xf>
    <xf numFmtId="44" fontId="12" fillId="0" borderId="22" xfId="34" applyFont="1" applyFill="1" applyBorder="1" applyAlignment="1" applyProtection="1">
      <alignment horizontal="center" vertical="center"/>
      <protection hidden="1"/>
    </xf>
    <xf numFmtId="3" fontId="12" fillId="0" borderId="28" xfId="35" applyNumberFormat="1" applyFont="1" applyFill="1" applyBorder="1" applyAlignment="1">
      <alignment horizontal="center" vertical="center"/>
    </xf>
    <xf numFmtId="44" fontId="11" fillId="5" borderId="27" xfId="34" applyFont="1" applyFill="1" applyBorder="1" applyAlignment="1">
      <alignment vertical="center"/>
    </xf>
    <xf numFmtId="0" fontId="11" fillId="5" borderId="25" xfId="0" applyFont="1" applyFill="1" applyBorder="1" applyAlignment="1">
      <alignment horizontal="right" vertical="center"/>
    </xf>
    <xf numFmtId="3" fontId="7" fillId="5" borderId="26" xfId="0" applyNumberFormat="1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vertical="center"/>
    </xf>
    <xf numFmtId="43" fontId="11" fillId="5" borderId="26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44" fontId="13" fillId="0" borderId="5" xfId="34" applyFont="1" applyFill="1" applyBorder="1" applyAlignment="1" applyProtection="1">
      <alignment horizontal="center" vertical="center"/>
      <protection hidden="1"/>
    </xf>
    <xf numFmtId="0" fontId="13" fillId="0" borderId="19" xfId="0" applyFont="1" applyBorder="1" applyAlignment="1">
      <alignment vertical="center"/>
    </xf>
    <xf numFmtId="44" fontId="13" fillId="0" borderId="6" xfId="34" applyFont="1" applyFill="1" applyBorder="1" applyAlignment="1" applyProtection="1">
      <alignment horizontal="center" vertical="center"/>
      <protection hidden="1"/>
    </xf>
    <xf numFmtId="2" fontId="7" fillId="0" borderId="15" xfId="0" applyNumberFormat="1" applyFont="1" applyBorder="1" applyAlignment="1">
      <alignment vertical="center"/>
    </xf>
    <xf numFmtId="0" fontId="10" fillId="0" borderId="29" xfId="0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43" fontId="10" fillId="0" borderId="11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44" fontId="13" fillId="0" borderId="28" xfId="34" applyFont="1" applyFill="1" applyBorder="1" applyAlignment="1" applyProtection="1">
      <alignment horizontal="center" vertical="center"/>
      <protection hidden="1"/>
    </xf>
    <xf numFmtId="0" fontId="14" fillId="0" borderId="0" xfId="0" applyFont="1" applyAlignment="1">
      <alignment vertical="center"/>
    </xf>
    <xf numFmtId="0" fontId="12" fillId="0" borderId="9" xfId="0" applyFont="1" applyBorder="1" applyAlignment="1">
      <alignment horizontal="left" vertical="center" indent="2"/>
    </xf>
    <xf numFmtId="0" fontId="12" fillId="0" borderId="4" xfId="0" applyFont="1" applyBorder="1" applyAlignment="1">
      <alignment horizontal="left" vertical="center" indent="2"/>
    </xf>
    <xf numFmtId="0" fontId="12" fillId="0" borderId="5" xfId="0" quotePrefix="1" applyFont="1" applyBorder="1" applyAlignment="1">
      <alignment horizontal="center" vertical="center"/>
    </xf>
    <xf numFmtId="2" fontId="7" fillId="0" borderId="13" xfId="0" applyNumberFormat="1" applyFont="1" applyBorder="1" applyAlignment="1">
      <alignment vertical="center"/>
    </xf>
    <xf numFmtId="3" fontId="14" fillId="0" borderId="10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43" fontId="10" fillId="0" borderId="10" xfId="0" applyNumberFormat="1" applyFont="1" applyBorder="1" applyAlignment="1">
      <alignment vertical="center"/>
    </xf>
    <xf numFmtId="44" fontId="10" fillId="0" borderId="7" xfId="34" applyFont="1" applyBorder="1" applyAlignment="1">
      <alignment vertical="center"/>
    </xf>
    <xf numFmtId="44" fontId="12" fillId="0" borderId="32" xfId="34" applyFont="1" applyFill="1" applyBorder="1" applyAlignment="1" applyProtection="1">
      <alignment horizontal="center" vertical="center"/>
      <protection hidden="1"/>
    </xf>
    <xf numFmtId="44" fontId="12" fillId="0" borderId="33" xfId="34" applyFont="1" applyFill="1" applyBorder="1" applyAlignment="1" applyProtection="1">
      <alignment horizontal="center" vertical="center"/>
      <protection hidden="1"/>
    </xf>
    <xf numFmtId="2" fontId="12" fillId="0" borderId="34" xfId="0" applyNumberFormat="1" applyFont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vertical="center"/>
    </xf>
    <xf numFmtId="49" fontId="6" fillId="4" borderId="10" xfId="0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2" fontId="1" fillId="0" borderId="0" xfId="0" applyNumberFormat="1" applyFont="1" applyAlignment="1">
      <alignment vertical="center"/>
    </xf>
    <xf numFmtId="2" fontId="17" fillId="0" borderId="0" xfId="0" applyNumberFormat="1" applyFont="1" applyAlignment="1">
      <alignment vertical="center"/>
    </xf>
    <xf numFmtId="0" fontId="16" fillId="0" borderId="24" xfId="0" applyFont="1" applyBorder="1" applyAlignment="1">
      <alignment vertical="center"/>
    </xf>
    <xf numFmtId="0" fontId="16" fillId="0" borderId="30" xfId="0" applyFont="1" applyBorder="1" applyAlignment="1">
      <alignment vertical="center"/>
    </xf>
    <xf numFmtId="2" fontId="12" fillId="0" borderId="37" xfId="0" applyNumberFormat="1" applyFont="1" applyBorder="1" applyAlignment="1">
      <alignment horizontal="center" vertical="center"/>
    </xf>
    <xf numFmtId="0" fontId="12" fillId="0" borderId="38" xfId="0" applyFont="1" applyBorder="1" applyAlignment="1">
      <alignment horizontal="left" vertical="center" indent="2"/>
    </xf>
    <xf numFmtId="3" fontId="12" fillId="0" borderId="23" xfId="35" applyNumberFormat="1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44" fontId="13" fillId="0" borderId="23" xfId="34" applyFont="1" applyFill="1" applyBorder="1" applyAlignment="1" applyProtection="1">
      <alignment horizontal="center" vertical="center"/>
      <protection hidden="1"/>
    </xf>
    <xf numFmtId="44" fontId="12" fillId="0" borderId="39" xfId="34" applyFont="1" applyFill="1" applyBorder="1" applyAlignment="1" applyProtection="1">
      <alignment horizontal="center" vertical="center"/>
      <protection hidden="1"/>
    </xf>
    <xf numFmtId="2" fontId="7" fillId="0" borderId="40" xfId="0" applyNumberFormat="1" applyFont="1" applyBorder="1" applyAlignment="1">
      <alignment vertical="center"/>
    </xf>
    <xf numFmtId="0" fontId="10" fillId="0" borderId="41" xfId="0" applyFont="1" applyBorder="1" applyAlignment="1">
      <alignment horizontal="right" vertical="center"/>
    </xf>
    <xf numFmtId="3" fontId="14" fillId="0" borderId="42" xfId="0" applyNumberFormat="1" applyFont="1" applyBorder="1" applyAlignment="1">
      <alignment horizontal="center" vertical="center"/>
    </xf>
    <xf numFmtId="0" fontId="14" fillId="0" borderId="42" xfId="0" applyFont="1" applyBorder="1" applyAlignment="1">
      <alignment vertical="center"/>
    </xf>
    <xf numFmtId="43" fontId="10" fillId="0" borderId="42" xfId="0" applyNumberFormat="1" applyFont="1" applyBorder="1" applyAlignment="1">
      <alignment vertical="center"/>
    </xf>
    <xf numFmtId="44" fontId="10" fillId="0" borderId="43" xfId="34" applyFont="1" applyBorder="1" applyAlignment="1">
      <alignment vertical="center"/>
    </xf>
    <xf numFmtId="0" fontId="11" fillId="4" borderId="25" xfId="0" applyFont="1" applyFill="1" applyBorder="1" applyAlignment="1">
      <alignment horizontal="right" vertical="center"/>
    </xf>
    <xf numFmtId="3" fontId="7" fillId="4" borderId="26" xfId="0" applyNumberFormat="1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vertical="center"/>
    </xf>
    <xf numFmtId="43" fontId="11" fillId="4" borderId="26" xfId="0" applyNumberFormat="1" applyFont="1" applyFill="1" applyBorder="1" applyAlignment="1">
      <alignment vertical="center"/>
    </xf>
    <xf numFmtId="44" fontId="11" fillId="4" borderId="27" xfId="34" applyFont="1" applyFill="1" applyBorder="1" applyAlignment="1">
      <alignment vertical="center"/>
    </xf>
    <xf numFmtId="0" fontId="9" fillId="0" borderId="36" xfId="0" applyFont="1" applyBorder="1" applyAlignment="1">
      <alignment horizontal="center" vertical="center"/>
    </xf>
    <xf numFmtId="2" fontId="8" fillId="0" borderId="0" xfId="0" applyNumberFormat="1" applyFont="1" applyAlignment="1">
      <alignment vertical="center"/>
    </xf>
    <xf numFmtId="2" fontId="7" fillId="0" borderId="16" xfId="0" applyNumberFormat="1" applyFont="1" applyBorder="1" applyAlignment="1">
      <alignment vertical="center"/>
    </xf>
    <xf numFmtId="0" fontId="10" fillId="0" borderId="17" xfId="0" applyFont="1" applyBorder="1" applyAlignment="1">
      <alignment horizontal="right" vertical="center"/>
    </xf>
    <xf numFmtId="3" fontId="14" fillId="0" borderId="17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vertical="center"/>
    </xf>
    <xf numFmtId="43" fontId="10" fillId="0" borderId="17" xfId="0" applyNumberFormat="1" applyFont="1" applyBorder="1" applyAlignment="1">
      <alignment vertical="center"/>
    </xf>
    <xf numFmtId="44" fontId="10" fillId="0" borderId="18" xfId="34" applyFont="1" applyBorder="1" applyAlignment="1">
      <alignment vertical="center"/>
    </xf>
    <xf numFmtId="2" fontId="7" fillId="4" borderId="35" xfId="0" applyNumberFormat="1" applyFont="1" applyFill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6" fillId="7" borderId="16" xfId="0" applyFont="1" applyFill="1" applyBorder="1" applyAlignment="1">
      <alignment horizontal="center" vertical="center"/>
    </xf>
    <xf numFmtId="0" fontId="6" fillId="7" borderId="44" xfId="0" applyFont="1" applyFill="1" applyBorder="1" applyAlignment="1">
      <alignment vertical="center"/>
    </xf>
    <xf numFmtId="49" fontId="6" fillId="7" borderId="45" xfId="0" applyNumberFormat="1" applyFont="1" applyFill="1" applyBorder="1" applyAlignment="1">
      <alignment horizontal="center" vertical="center"/>
    </xf>
    <xf numFmtId="0" fontId="6" fillId="7" borderId="45" xfId="0" applyFont="1" applyFill="1" applyBorder="1" applyAlignment="1">
      <alignment horizontal="center" vertical="center"/>
    </xf>
    <xf numFmtId="0" fontId="11" fillId="7" borderId="46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3" fontId="10" fillId="6" borderId="2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43" fontId="10" fillId="6" borderId="45" xfId="0" applyNumberFormat="1" applyFont="1" applyFill="1" applyBorder="1" applyAlignment="1">
      <alignment horizontal="center" vertical="center"/>
    </xf>
    <xf numFmtId="42" fontId="10" fillId="6" borderId="3" xfId="0" applyNumberFormat="1" applyFont="1" applyFill="1" applyBorder="1" applyAlignment="1" applyProtection="1">
      <alignment horizontal="center" vertical="center"/>
      <protection hidden="1"/>
    </xf>
    <xf numFmtId="3" fontId="18" fillId="0" borderId="5" xfId="35" applyNumberFormat="1" applyFont="1" applyFill="1" applyBorder="1" applyAlignment="1">
      <alignment horizontal="center" vertical="center"/>
    </xf>
    <xf numFmtId="2" fontId="7" fillId="5" borderId="35" xfId="0" applyNumberFormat="1" applyFont="1" applyFill="1" applyBorder="1" applyAlignment="1">
      <alignment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3" fontId="20" fillId="0" borderId="0" xfId="0" applyNumberFormat="1" applyFont="1" applyAlignment="1">
      <alignment horizontal="center" vertical="center"/>
    </xf>
    <xf numFmtId="2" fontId="21" fillId="0" borderId="0" xfId="0" applyNumberFormat="1" applyFont="1" applyAlignment="1">
      <alignment vertical="center"/>
    </xf>
  </cellXfs>
  <cellStyles count="37">
    <cellStyle name="Comma" xfId="35" builtinId="3"/>
    <cellStyle name="Comma 2" xfId="8" xr:uid="{00000000-0005-0000-0000-000001000000}"/>
    <cellStyle name="Comma 3" xfId="9" xr:uid="{00000000-0005-0000-0000-000002000000}"/>
    <cellStyle name="Comma 4" xfId="2" xr:uid="{00000000-0005-0000-0000-000003000000}"/>
    <cellStyle name="Currency" xfId="34" builtinId="4"/>
    <cellStyle name="Currency 10" xfId="10" xr:uid="{00000000-0005-0000-0000-000005000000}"/>
    <cellStyle name="Currency 2" xfId="5" xr:uid="{00000000-0005-0000-0000-000006000000}"/>
    <cellStyle name="Currency 2 2" xfId="11" xr:uid="{00000000-0005-0000-0000-000007000000}"/>
    <cellStyle name="Currency 2 3" xfId="12" xr:uid="{00000000-0005-0000-0000-000008000000}"/>
    <cellStyle name="Currency 3" xfId="13" xr:uid="{00000000-0005-0000-0000-000009000000}"/>
    <cellStyle name="Currency 3 2" xfId="14" xr:uid="{00000000-0005-0000-0000-00000A000000}"/>
    <cellStyle name="Currency 4" xfId="3" xr:uid="{00000000-0005-0000-0000-00000B000000}"/>
    <cellStyle name="Currency 5" xfId="15" xr:uid="{00000000-0005-0000-0000-00000C000000}"/>
    <cellStyle name="Currency 5 2" xfId="16" xr:uid="{00000000-0005-0000-0000-00000D000000}"/>
    <cellStyle name="Currency 5 3" xfId="17" xr:uid="{00000000-0005-0000-0000-00000E000000}"/>
    <cellStyle name="Currency 5 3 2" xfId="18" xr:uid="{00000000-0005-0000-0000-00000F000000}"/>
    <cellStyle name="Currency 5 3 3" xfId="19" xr:uid="{00000000-0005-0000-0000-000010000000}"/>
    <cellStyle name="Currency 6" xfId="20" xr:uid="{00000000-0005-0000-0000-000011000000}"/>
    <cellStyle name="Currency 6 2" xfId="21" xr:uid="{00000000-0005-0000-0000-000012000000}"/>
    <cellStyle name="Currency 6 3" xfId="22" xr:uid="{00000000-0005-0000-0000-000013000000}"/>
    <cellStyle name="Currency 7" xfId="23" xr:uid="{00000000-0005-0000-0000-000014000000}"/>
    <cellStyle name="Currency 8" xfId="24" xr:uid="{00000000-0005-0000-0000-000015000000}"/>
    <cellStyle name="Currency 9" xfId="25" xr:uid="{00000000-0005-0000-0000-000016000000}"/>
    <cellStyle name="Normal" xfId="0" builtinId="0"/>
    <cellStyle name="Normal 2" xfId="6" xr:uid="{00000000-0005-0000-0000-000018000000}"/>
    <cellStyle name="Normal 3" xfId="26" xr:uid="{00000000-0005-0000-0000-000019000000}"/>
    <cellStyle name="Normal 4" xfId="1" xr:uid="{00000000-0005-0000-0000-00001A000000}"/>
    <cellStyle name="Normal 4 2" xfId="28" xr:uid="{00000000-0005-0000-0000-00001B000000}"/>
    <cellStyle name="Normal 4 3" xfId="29" xr:uid="{00000000-0005-0000-0000-00001C000000}"/>
    <cellStyle name="Normal 4 4" xfId="27" xr:uid="{00000000-0005-0000-0000-00001D000000}"/>
    <cellStyle name="Normal 5" xfId="4" xr:uid="{00000000-0005-0000-0000-00001E000000}"/>
    <cellStyle name="Normal 5 2" xfId="30" xr:uid="{00000000-0005-0000-0000-00001F000000}"/>
    <cellStyle name="Normal 5 5 2" xfId="36" xr:uid="{A7E7F40C-926F-41E6-8365-5E769335D39B}"/>
    <cellStyle name="Normal 6" xfId="31" xr:uid="{00000000-0005-0000-0000-000020000000}"/>
    <cellStyle name="Normal 7" xfId="7" xr:uid="{00000000-0005-0000-0000-000021000000}"/>
    <cellStyle name="Percent 2" xfId="32" xr:uid="{00000000-0005-0000-0000-000023000000}"/>
    <cellStyle name="Percent 3" xfId="33" xr:uid="{00000000-0005-0000-0000-000024000000}"/>
  </cellStyles>
  <dxfs count="0"/>
  <tableStyles count="0" defaultTableStyle="TableStyleMedium2" defaultPivotStyle="PivotStyleMedium9"/>
  <colors>
    <mruColors>
      <color rgb="FF0E7C3B"/>
      <color rgb="FF006600"/>
      <color rgb="FF008000"/>
      <color rgb="FF01A04E"/>
      <color rgb="FFFFFF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SH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08D4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AA14-570D-4680-A0CC-59102980CCD4}">
  <sheetPr>
    <tabColor rgb="FF00B050"/>
    <pageSetUpPr fitToPage="1"/>
  </sheetPr>
  <dimension ref="B2:I60"/>
  <sheetViews>
    <sheetView tabSelected="1" topLeftCell="A18" zoomScale="115" zoomScaleNormal="115" zoomScalePageLayoutView="130" workbookViewId="0">
      <selection activeCell="J28" sqref="J28"/>
    </sheetView>
  </sheetViews>
  <sheetFormatPr defaultColWidth="8.85546875" defaultRowHeight="15"/>
  <cols>
    <col min="1" max="1" width="4" style="60" customWidth="1"/>
    <col min="2" max="2" width="8.85546875" style="61"/>
    <col min="3" max="3" width="157.140625" style="60" bestFit="1" customWidth="1"/>
    <col min="4" max="4" width="14" style="62" customWidth="1"/>
    <col min="5" max="7" width="14" style="60" customWidth="1"/>
    <col min="8" max="8" width="9.140625" style="60" customWidth="1"/>
    <col min="9" max="9" width="11.85546875" style="60" hidden="1" customWidth="1"/>
    <col min="10" max="16384" width="8.85546875" style="60"/>
  </cols>
  <sheetData>
    <row r="2" spans="2:9" s="112" customFormat="1" ht="18.75">
      <c r="B2" s="86" t="str">
        <f>B5 &amp; " - Schedule of Quantities and Prices"</f>
        <v>Ootischenia Landfill Septage Facility Upgrades - Schedule of Quantities and Prices</v>
      </c>
      <c r="D2" s="113"/>
    </row>
    <row r="3" spans="2:9" s="110" customFormat="1" ht="15.75">
      <c r="B3" s="114" t="s">
        <v>32</v>
      </c>
      <c r="D3" s="111"/>
    </row>
    <row r="4" spans="2:9" ht="15.75" thickBot="1">
      <c r="B4" s="65"/>
    </row>
    <row r="5" spans="2:9" s="43" customFormat="1" ht="15.95" customHeight="1" thickBot="1">
      <c r="B5" s="66" t="s">
        <v>36</v>
      </c>
      <c r="C5" s="67"/>
      <c r="D5" s="67"/>
      <c r="E5" s="67"/>
      <c r="F5" s="67"/>
      <c r="G5" s="85"/>
    </row>
    <row r="6" spans="2:9" ht="15.95" customHeight="1">
      <c r="B6" s="55" t="s">
        <v>0</v>
      </c>
      <c r="C6" s="56" t="s">
        <v>1</v>
      </c>
      <c r="D6" s="57" t="s">
        <v>2</v>
      </c>
      <c r="E6" s="58" t="s">
        <v>14</v>
      </c>
      <c r="F6" s="58" t="s">
        <v>4</v>
      </c>
      <c r="G6" s="59" t="s">
        <v>5</v>
      </c>
      <c r="I6" s="31" t="s">
        <v>16</v>
      </c>
    </row>
    <row r="7" spans="2:9" ht="15.95" customHeight="1">
      <c r="B7" s="9">
        <v>1</v>
      </c>
      <c r="C7" s="10" t="s">
        <v>15</v>
      </c>
      <c r="D7" s="11"/>
      <c r="E7" s="12"/>
      <c r="F7" s="13"/>
      <c r="G7" s="14"/>
      <c r="I7" s="2" t="s">
        <v>3</v>
      </c>
    </row>
    <row r="8" spans="2:9" ht="15.95" customHeight="1">
      <c r="B8" s="5">
        <v>1.01</v>
      </c>
      <c r="C8" s="1" t="s">
        <v>7</v>
      </c>
      <c r="D8" s="6">
        <v>1</v>
      </c>
      <c r="E8" s="2" t="s">
        <v>3</v>
      </c>
      <c r="F8" s="32"/>
      <c r="G8" s="24">
        <f t="shared" ref="G8:G12" si="0">D8*F8</f>
        <v>0</v>
      </c>
      <c r="I8" s="2" t="s">
        <v>8</v>
      </c>
    </row>
    <row r="9" spans="2:9" ht="15.95" customHeight="1">
      <c r="B9" s="5">
        <f>B8+0.01</f>
        <v>1.02</v>
      </c>
      <c r="C9" s="3" t="s">
        <v>12</v>
      </c>
      <c r="D9" s="6">
        <v>1</v>
      </c>
      <c r="E9" s="2" t="s">
        <v>3</v>
      </c>
      <c r="F9" s="32"/>
      <c r="G9" s="24">
        <f t="shared" si="0"/>
        <v>0</v>
      </c>
      <c r="I9" s="2" t="s">
        <v>11</v>
      </c>
    </row>
    <row r="10" spans="2:9" ht="15.95" customHeight="1">
      <c r="B10" s="5">
        <f>B9+0.01</f>
        <v>1.03</v>
      </c>
      <c r="C10" s="1" t="s">
        <v>6</v>
      </c>
      <c r="D10" s="6">
        <v>1</v>
      </c>
      <c r="E10" s="2" t="s">
        <v>3</v>
      </c>
      <c r="F10" s="32"/>
      <c r="G10" s="24">
        <f t="shared" si="0"/>
        <v>0</v>
      </c>
      <c r="I10" s="2" t="s">
        <v>10</v>
      </c>
    </row>
    <row r="11" spans="2:9" ht="15.95" customHeight="1">
      <c r="B11" s="5">
        <f>B10+0.01</f>
        <v>1.04</v>
      </c>
      <c r="C11" s="1" t="s">
        <v>13</v>
      </c>
      <c r="D11" s="6">
        <v>1</v>
      </c>
      <c r="E11" s="2" t="s">
        <v>3</v>
      </c>
      <c r="F11" s="32"/>
      <c r="G11" s="24">
        <f t="shared" si="0"/>
        <v>0</v>
      </c>
      <c r="I11" s="2" t="s">
        <v>9</v>
      </c>
    </row>
    <row r="12" spans="2:9" ht="15.95" customHeight="1" thickBot="1">
      <c r="B12" s="5">
        <f>B11+0.01</f>
        <v>1.05</v>
      </c>
      <c r="C12" s="33" t="s">
        <v>27</v>
      </c>
      <c r="D12" s="6">
        <v>1</v>
      </c>
      <c r="E12" s="4" t="s">
        <v>3</v>
      </c>
      <c r="F12" s="34"/>
      <c r="G12" s="24">
        <f t="shared" si="0"/>
        <v>0</v>
      </c>
    </row>
    <row r="13" spans="2:9" ht="15.95" customHeight="1" thickTop="1">
      <c r="B13" s="35"/>
      <c r="C13" s="36" t="str">
        <f xml:space="preserve"> "Subtotal for Item " &amp; B7</f>
        <v>Subtotal for Item 1</v>
      </c>
      <c r="D13" s="37"/>
      <c r="E13" s="38"/>
      <c r="F13" s="39"/>
      <c r="G13" s="8">
        <f>SUM(G8:G12)</f>
        <v>0</v>
      </c>
    </row>
    <row r="14" spans="2:9" ht="15.95" customHeight="1">
      <c r="B14" s="9">
        <v>2</v>
      </c>
      <c r="C14" s="10" t="s">
        <v>26</v>
      </c>
      <c r="D14" s="11"/>
      <c r="E14" s="12"/>
      <c r="F14" s="15"/>
      <c r="G14" s="16"/>
    </row>
    <row r="15" spans="2:9" ht="15.95" customHeight="1">
      <c r="B15" s="5">
        <f>B14+0.01</f>
        <v>2.0099999999999998</v>
      </c>
      <c r="C15" s="40" t="s">
        <v>30</v>
      </c>
      <c r="D15" s="7">
        <f>200*15</f>
        <v>3000</v>
      </c>
      <c r="E15" s="2" t="s">
        <v>11</v>
      </c>
      <c r="F15" s="32"/>
      <c r="G15" s="24">
        <f>D15*F15</f>
        <v>0</v>
      </c>
    </row>
    <row r="16" spans="2:9" ht="15.95" customHeight="1">
      <c r="B16" s="5">
        <f t="shared" ref="B16:B20" si="1">B15+0.01</f>
        <v>2.0199999999999996</v>
      </c>
      <c r="C16" s="40" t="s">
        <v>42</v>
      </c>
      <c r="D16" s="7">
        <v>4000</v>
      </c>
      <c r="E16" s="2" t="s">
        <v>10</v>
      </c>
      <c r="F16" s="32"/>
      <c r="G16" s="24">
        <f>D16*F16</f>
        <v>0</v>
      </c>
    </row>
    <row r="17" spans="2:7" ht="15.95" customHeight="1">
      <c r="B17" s="5">
        <f t="shared" si="1"/>
        <v>2.0299999999999994</v>
      </c>
      <c r="C17" s="41" t="s">
        <v>39</v>
      </c>
      <c r="D17" s="25">
        <v>8000</v>
      </c>
      <c r="E17" s="2" t="s">
        <v>10</v>
      </c>
      <c r="F17" s="42"/>
      <c r="G17" s="24">
        <f t="shared" ref="G17" si="2">D17*F17</f>
        <v>0</v>
      </c>
    </row>
    <row r="18" spans="2:7" ht="15.95" customHeight="1">
      <c r="B18" s="5">
        <f t="shared" si="1"/>
        <v>2.0399999999999991</v>
      </c>
      <c r="C18" s="41" t="s">
        <v>38</v>
      </c>
      <c r="D18" s="25">
        <v>3000</v>
      </c>
      <c r="E18" s="2" t="s">
        <v>10</v>
      </c>
      <c r="F18" s="42"/>
      <c r="G18" s="24">
        <f t="shared" ref="G18" si="3">D18*F18</f>
        <v>0</v>
      </c>
    </row>
    <row r="19" spans="2:7" ht="15.95" customHeight="1">
      <c r="B19" s="5">
        <f t="shared" si="1"/>
        <v>2.0499999999999989</v>
      </c>
      <c r="C19" s="40" t="s">
        <v>40</v>
      </c>
      <c r="D19" s="108">
        <f>24+6</f>
        <v>30</v>
      </c>
      <c r="E19" s="2" t="s">
        <v>20</v>
      </c>
      <c r="F19" s="32"/>
      <c r="G19" s="52">
        <f t="shared" ref="G19:G20" si="4">D19*F19</f>
        <v>0</v>
      </c>
    </row>
    <row r="20" spans="2:7" ht="15.95" customHeight="1" thickBot="1">
      <c r="B20" s="54">
        <f t="shared" si="1"/>
        <v>2.0599999999999987</v>
      </c>
      <c r="C20" s="33" t="s">
        <v>31</v>
      </c>
      <c r="D20" s="23">
        <f>210+160</f>
        <v>370</v>
      </c>
      <c r="E20" s="4" t="s">
        <v>20</v>
      </c>
      <c r="F20" s="34"/>
      <c r="G20" s="53">
        <f t="shared" si="4"/>
        <v>0</v>
      </c>
    </row>
    <row r="21" spans="2:7" ht="15.95" customHeight="1" thickTop="1">
      <c r="B21" s="47"/>
      <c r="C21" s="36" t="str">
        <f xml:space="preserve"> "Subtotal for Item " &amp; B14</f>
        <v>Subtotal for Item 2</v>
      </c>
      <c r="D21" s="48"/>
      <c r="E21" s="49"/>
      <c r="F21" s="50"/>
      <c r="G21" s="51">
        <f>SUM(G15:G20)</f>
        <v>0</v>
      </c>
    </row>
    <row r="22" spans="2:7" ht="15.95" customHeight="1">
      <c r="B22" s="9">
        <v>3</v>
      </c>
      <c r="C22" s="10" t="s">
        <v>19</v>
      </c>
      <c r="D22" s="11"/>
      <c r="E22" s="12"/>
      <c r="F22" s="15"/>
      <c r="G22" s="16"/>
    </row>
    <row r="23" spans="2:7" ht="15.95" customHeight="1">
      <c r="B23" s="5">
        <f>B22+0.01</f>
        <v>3.01</v>
      </c>
      <c r="C23" s="3" t="s">
        <v>25</v>
      </c>
      <c r="D23" s="7"/>
      <c r="E23" s="46"/>
      <c r="F23" s="32"/>
      <c r="G23" s="24"/>
    </row>
    <row r="24" spans="2:7" ht="15.95" customHeight="1">
      <c r="B24" s="5"/>
      <c r="C24" s="44" t="s">
        <v>23</v>
      </c>
      <c r="D24" s="7">
        <v>3275</v>
      </c>
      <c r="E24" s="2" t="s">
        <v>11</v>
      </c>
      <c r="F24" s="32"/>
      <c r="G24" s="24">
        <f t="shared" ref="G24:G27" si="5">D24*F24</f>
        <v>0</v>
      </c>
    </row>
    <row r="25" spans="2:7" ht="15.95" customHeight="1">
      <c r="B25" s="5"/>
      <c r="C25" s="44" t="s">
        <v>37</v>
      </c>
      <c r="D25" s="7">
        <v>3275</v>
      </c>
      <c r="E25" s="2" t="s">
        <v>11</v>
      </c>
      <c r="F25" s="32"/>
      <c r="G25" s="24">
        <f t="shared" si="5"/>
        <v>0</v>
      </c>
    </row>
    <row r="26" spans="2:7" ht="15.95" customHeight="1">
      <c r="B26" s="5"/>
      <c r="C26" s="44" t="s">
        <v>24</v>
      </c>
      <c r="D26" s="7">
        <v>3275</v>
      </c>
      <c r="E26" s="2" t="s">
        <v>11</v>
      </c>
      <c r="F26" s="32"/>
      <c r="G26" s="24">
        <f t="shared" ref="G26" si="6">D26*F26</f>
        <v>0</v>
      </c>
    </row>
    <row r="27" spans="2:7" ht="15.95" customHeight="1">
      <c r="B27" s="5">
        <f>B23+0.01</f>
        <v>3.0199999999999996</v>
      </c>
      <c r="C27" s="1" t="s">
        <v>41</v>
      </c>
      <c r="D27" s="108">
        <v>250</v>
      </c>
      <c r="E27" s="2" t="s">
        <v>20</v>
      </c>
      <c r="F27" s="32"/>
      <c r="G27" s="24">
        <f t="shared" si="5"/>
        <v>0</v>
      </c>
    </row>
    <row r="28" spans="2:7" ht="15.95" customHeight="1" thickBot="1">
      <c r="B28" s="5">
        <f t="shared" ref="B28" si="7">B27+0.01</f>
        <v>3.0299999999999994</v>
      </c>
      <c r="C28" s="1" t="s">
        <v>29</v>
      </c>
      <c r="D28" s="108">
        <v>250</v>
      </c>
      <c r="E28" s="2" t="s">
        <v>20</v>
      </c>
      <c r="F28" s="32"/>
      <c r="G28" s="24">
        <f t="shared" ref="G28" si="8">D28*F28</f>
        <v>0</v>
      </c>
    </row>
    <row r="29" spans="2:7" ht="15.95" customHeight="1" thickTop="1">
      <c r="B29" s="35"/>
      <c r="C29" s="36" t="str">
        <f xml:space="preserve"> "Subtotal for Item " &amp; B22</f>
        <v>Subtotal for Item 3</v>
      </c>
      <c r="D29" s="37"/>
      <c r="E29" s="38"/>
      <c r="F29" s="39"/>
      <c r="G29" s="8">
        <f>SUM(G23:G28)</f>
        <v>0</v>
      </c>
    </row>
    <row r="30" spans="2:7" ht="15.95" customHeight="1">
      <c r="B30" s="9">
        <v>4</v>
      </c>
      <c r="C30" s="10" t="s">
        <v>17</v>
      </c>
      <c r="D30" s="11"/>
      <c r="E30" s="12"/>
      <c r="F30" s="15"/>
      <c r="G30" s="16"/>
    </row>
    <row r="31" spans="2:7" ht="15.95" customHeight="1">
      <c r="B31" s="5">
        <f>B30+0.01</f>
        <v>4.01</v>
      </c>
      <c r="C31" s="3" t="s">
        <v>18</v>
      </c>
      <c r="D31" s="7"/>
      <c r="E31" s="46"/>
      <c r="F31" s="32"/>
      <c r="G31" s="24"/>
    </row>
    <row r="32" spans="2:7" ht="15.95" customHeight="1">
      <c r="B32" s="5"/>
      <c r="C32" s="44" t="s">
        <v>21</v>
      </c>
      <c r="D32" s="7">
        <v>8</v>
      </c>
      <c r="E32" s="2" t="s">
        <v>9</v>
      </c>
      <c r="F32" s="32"/>
      <c r="G32" s="24">
        <f t="shared" ref="G32:G34" si="9">D32*F32</f>
        <v>0</v>
      </c>
    </row>
    <row r="33" spans="2:7" ht="15.95" customHeight="1">
      <c r="B33" s="5"/>
      <c r="C33" s="45" t="s">
        <v>22</v>
      </c>
      <c r="D33" s="7">
        <v>23</v>
      </c>
      <c r="E33" s="2" t="s">
        <v>9</v>
      </c>
      <c r="F33" s="32"/>
      <c r="G33" s="24">
        <f t="shared" si="9"/>
        <v>0</v>
      </c>
    </row>
    <row r="34" spans="2:7" ht="15.95" customHeight="1" thickBot="1">
      <c r="B34" s="68"/>
      <c r="C34" s="69" t="s">
        <v>28</v>
      </c>
      <c r="D34" s="70">
        <f>D32/2</f>
        <v>4</v>
      </c>
      <c r="E34" s="71" t="s">
        <v>9</v>
      </c>
      <c r="F34" s="72"/>
      <c r="G34" s="73">
        <f t="shared" si="9"/>
        <v>0</v>
      </c>
    </row>
    <row r="35" spans="2:7" ht="15.95" customHeight="1" thickTop="1" thickBot="1">
      <c r="B35" s="74"/>
      <c r="C35" s="75" t="str">
        <f xml:space="preserve"> "Subtotal for Item " &amp; B30</f>
        <v>Subtotal for Item 4</v>
      </c>
      <c r="D35" s="76"/>
      <c r="E35" s="77"/>
      <c r="F35" s="78"/>
      <c r="G35" s="79">
        <f>SUM(G31:G34)</f>
        <v>0</v>
      </c>
    </row>
    <row r="36" spans="2:7" ht="15.95" customHeight="1" thickBot="1">
      <c r="B36" s="87"/>
      <c r="C36" s="88"/>
      <c r="D36" s="89"/>
      <c r="E36" s="90"/>
      <c r="F36" s="91"/>
      <c r="G36" s="92"/>
    </row>
    <row r="37" spans="2:7" ht="15.95" customHeight="1" thickBot="1">
      <c r="B37" s="93"/>
      <c r="C37" s="80" t="str">
        <f xml:space="preserve"> "Subtotal for " &amp;B5</f>
        <v>Subtotal for Ootischenia Landfill Septage Facility Upgrades</v>
      </c>
      <c r="D37" s="81"/>
      <c r="E37" s="82"/>
      <c r="F37" s="83"/>
      <c r="G37" s="84" cm="1">
        <f t="array" ref="G37">SUM(G7:G35/2)</f>
        <v>0</v>
      </c>
    </row>
    <row r="38" spans="2:7" ht="15.95" customHeight="1" thickBot="1">
      <c r="B38" s="93"/>
      <c r="C38" s="80" t="s">
        <v>34</v>
      </c>
      <c r="D38" s="81"/>
      <c r="E38" s="82"/>
      <c r="F38" s="83"/>
      <c r="G38" s="84">
        <f>G37*5%</f>
        <v>0</v>
      </c>
    </row>
    <row r="39" spans="2:7" ht="15.95" customHeight="1" thickBot="1">
      <c r="B39" s="93"/>
      <c r="C39" s="80" t="s">
        <v>35</v>
      </c>
      <c r="D39" s="81"/>
      <c r="E39" s="82"/>
      <c r="F39" s="83"/>
      <c r="G39" s="84">
        <f>G37*(1+5%)</f>
        <v>0</v>
      </c>
    </row>
    <row r="40" spans="2:7" ht="15.95" customHeight="1" thickBot="1">
      <c r="B40" s="17"/>
      <c r="C40" s="18"/>
      <c r="D40" s="19"/>
      <c r="E40" s="20"/>
      <c r="F40" s="21"/>
      <c r="G40" s="22"/>
    </row>
    <row r="41" spans="2:7" s="43" customFormat="1" ht="15.95" customHeight="1" thickBot="1">
      <c r="B41" s="94" t="s">
        <v>33</v>
      </c>
      <c r="C41" s="95"/>
      <c r="D41" s="95"/>
      <c r="E41" s="95"/>
      <c r="F41" s="95"/>
      <c r="G41" s="96"/>
    </row>
    <row r="42" spans="2:7" ht="15.95" customHeight="1" thickBot="1">
      <c r="B42" s="97" t="s">
        <v>0</v>
      </c>
      <c r="C42" s="98" t="s">
        <v>1</v>
      </c>
      <c r="D42" s="99" t="s">
        <v>2</v>
      </c>
      <c r="E42" s="100" t="s">
        <v>14</v>
      </c>
      <c r="F42" s="100" t="s">
        <v>4</v>
      </c>
      <c r="G42" s="101" t="s">
        <v>5</v>
      </c>
    </row>
    <row r="43" spans="2:7" ht="15.95" customHeight="1">
      <c r="B43" s="102">
        <v>5</v>
      </c>
      <c r="C43" s="103" t="s">
        <v>45</v>
      </c>
      <c r="D43" s="104"/>
      <c r="E43" s="105"/>
      <c r="F43" s="106"/>
      <c r="G43" s="107"/>
    </row>
    <row r="44" spans="2:7" ht="15.95" customHeight="1">
      <c r="B44" s="5">
        <f>B43+0.01</f>
        <v>5.01</v>
      </c>
      <c r="C44" s="3" t="s">
        <v>43</v>
      </c>
      <c r="D44" s="7">
        <v>1500</v>
      </c>
      <c r="E44" s="2" t="s">
        <v>10</v>
      </c>
      <c r="F44" s="32"/>
      <c r="G44" s="24">
        <f>D44*F44</f>
        <v>0</v>
      </c>
    </row>
    <row r="45" spans="2:7" ht="15.95" customHeight="1" thickBot="1">
      <c r="B45" s="5">
        <f t="shared" ref="B45" si="10">B44+0.01</f>
        <v>5.0199999999999996</v>
      </c>
      <c r="C45" s="1" t="s">
        <v>44</v>
      </c>
      <c r="D45" s="7">
        <v>1500</v>
      </c>
      <c r="E45" s="2" t="s">
        <v>10</v>
      </c>
      <c r="F45" s="32"/>
      <c r="G45" s="24">
        <f t="shared" ref="G45" si="11">D45*F45</f>
        <v>0</v>
      </c>
    </row>
    <row r="46" spans="2:7" ht="15.95" customHeight="1" thickTop="1" thickBot="1">
      <c r="B46" s="35"/>
      <c r="C46" s="36" t="str">
        <f xml:space="preserve"> "Subtotal for Item " &amp; B43</f>
        <v>Subtotal for Item 5</v>
      </c>
      <c r="D46" s="37"/>
      <c r="E46" s="38"/>
      <c r="F46" s="39"/>
      <c r="G46" s="8">
        <f>SUM(G44:G45)</f>
        <v>0</v>
      </c>
    </row>
    <row r="47" spans="2:7" ht="15.95" customHeight="1" thickBot="1">
      <c r="B47" s="87"/>
      <c r="C47" s="88"/>
      <c r="D47" s="89"/>
      <c r="E47" s="90"/>
      <c r="F47" s="91"/>
      <c r="G47" s="92"/>
    </row>
    <row r="48" spans="2:7" ht="15.95" customHeight="1" thickBot="1">
      <c r="B48" s="109"/>
      <c r="C48" s="27" t="str">
        <f xml:space="preserve"> C37 &amp; " and " &amp; B41</f>
        <v>Subtotal for Ootischenia Landfill Septage Facility Upgrades and Provisional Work Items</v>
      </c>
      <c r="D48" s="28"/>
      <c r="E48" s="29"/>
      <c r="F48" s="30"/>
      <c r="G48" s="26" cm="1">
        <f t="array" ref="G48">SUM(G43:G46/2,G37)</f>
        <v>0</v>
      </c>
    </row>
    <row r="49" spans="2:7" ht="15.95" customHeight="1" thickBot="1">
      <c r="B49" s="109"/>
      <c r="C49" s="27" t="s">
        <v>34</v>
      </c>
      <c r="D49" s="28"/>
      <c r="E49" s="29"/>
      <c r="F49" s="30"/>
      <c r="G49" s="26">
        <f>G48*5%</f>
        <v>0</v>
      </c>
    </row>
    <row r="50" spans="2:7" ht="15.95" customHeight="1" thickBot="1">
      <c r="B50" s="109"/>
      <c r="C50" s="27" t="s">
        <v>35</v>
      </c>
      <c r="D50" s="28"/>
      <c r="E50" s="29"/>
      <c r="F50" s="30"/>
      <c r="G50" s="26">
        <f>G48*(1+5%)</f>
        <v>0</v>
      </c>
    </row>
    <row r="51" spans="2:7">
      <c r="C51" s="63"/>
      <c r="F51" s="64"/>
    </row>
    <row r="52" spans="2:7">
      <c r="F52" s="64"/>
    </row>
    <row r="53" spans="2:7">
      <c r="C53" s="63"/>
      <c r="F53" s="64"/>
    </row>
    <row r="54" spans="2:7">
      <c r="F54" s="64"/>
    </row>
    <row r="55" spans="2:7">
      <c r="C55" s="63"/>
      <c r="F55" s="64"/>
    </row>
    <row r="56" spans="2:7">
      <c r="C56" s="63"/>
      <c r="F56" s="64"/>
    </row>
    <row r="57" spans="2:7">
      <c r="C57" s="63"/>
      <c r="F57" s="64"/>
    </row>
    <row r="60" spans="2:7">
      <c r="C60" s="63"/>
      <c r="F60" s="64"/>
    </row>
  </sheetData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3" scale="85" orientation="landscape" horizontalDpi="300" verticalDpi="300" r:id="rId1"/>
  <headerFooter>
    <oddFooter>&amp;L&amp;"Aptos,Regular"Regional District of Central Kootenay
Ootischenia Landfill Septage Facility Upgrades&amp;C&amp;"Aptos,Regular"APPENDIX 1
Schedule of Quantities and Prices&amp;R&amp;"Aptos,Regular"Sperling Hansen Associates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 of Quantities</vt:lpstr>
      <vt:lpstr>'Schedule of Quantities'!Print_Area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2026-10-19T22:18:39Z</dcterms:modified>
</cp:coreProperties>
</file>